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ALBERTO\Desktop\ESTADO DE REMANENTES EJERCICIO 2015 PARA INFORME A LOS SOCIOS DE CAJA DE AHORRO\"/>
    </mc:Choice>
  </mc:AlternateContent>
  <bookViews>
    <workbookView xWindow="0" yWindow="0" windowWidth="21600" windowHeight="9135" activeTab="1"/>
  </bookViews>
  <sheets>
    <sheet name="RESULTADO EJERCICIO 2015" sheetId="5" r:id="rId1"/>
    <sheet name="RECLACIFICACIONES SALDOS P. PRE" sheetId="6" r:id="rId2"/>
  </sheets>
  <calcPr calcId="152511"/>
</workbook>
</file>

<file path=xl/calcChain.xml><?xml version="1.0" encoding="utf-8"?>
<calcChain xmlns="http://schemas.openxmlformats.org/spreadsheetml/2006/main">
  <c r="K22" i="6" l="1"/>
  <c r="H50" i="6"/>
  <c r="K62" i="6"/>
  <c r="H32" i="6"/>
  <c r="H21" i="6"/>
  <c r="G57" i="6"/>
  <c r="G63" i="6" s="1"/>
  <c r="E57" i="6"/>
  <c r="E63" i="6" s="1"/>
  <c r="K53" i="6"/>
  <c r="K68" i="6" s="1"/>
  <c r="K47" i="6"/>
  <c r="K32" i="6"/>
  <c r="K42" i="6"/>
  <c r="F46" i="5"/>
  <c r="H56" i="6"/>
  <c r="H55" i="6"/>
  <c r="H54" i="6"/>
  <c r="H53" i="6"/>
  <c r="H52" i="6"/>
  <c r="H51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1" i="6"/>
  <c r="H30" i="6"/>
  <c r="H29" i="6"/>
  <c r="H28" i="6"/>
  <c r="H27" i="6"/>
  <c r="H26" i="6"/>
  <c r="H25" i="6"/>
  <c r="H24" i="6"/>
  <c r="H23" i="6"/>
  <c r="H22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C57" i="6"/>
  <c r="C63" i="6" s="1"/>
  <c r="H57" i="6" l="1"/>
  <c r="H63" i="6" s="1"/>
  <c r="E61" i="5"/>
  <c r="E60" i="5"/>
  <c r="E59" i="5"/>
  <c r="E58" i="5"/>
  <c r="E57" i="5"/>
  <c r="D45" i="5" l="1"/>
  <c r="D44" i="5"/>
  <c r="D43" i="5"/>
  <c r="D42" i="5"/>
  <c r="D41" i="5"/>
  <c r="D40" i="5"/>
  <c r="D39" i="5"/>
  <c r="D38" i="5"/>
  <c r="D37" i="5"/>
  <c r="D36" i="5"/>
  <c r="D28" i="5"/>
  <c r="D24" i="5"/>
  <c r="D23" i="5"/>
  <c r="D19" i="5"/>
  <c r="D18" i="5"/>
  <c r="F62" i="5"/>
  <c r="E62" i="5"/>
  <c r="F29" i="5"/>
  <c r="D29" i="5"/>
  <c r="F25" i="5"/>
  <c r="F20" i="5"/>
  <c r="D20" i="5" l="1"/>
  <c r="D25" i="5"/>
  <c r="D46" i="5"/>
  <c r="F31" i="5"/>
  <c r="F48" i="5" s="1"/>
  <c r="D48" i="5" s="1"/>
  <c r="D31" i="5" l="1"/>
  <c r="F52" i="5"/>
</calcChain>
</file>

<file path=xl/sharedStrings.xml><?xml version="1.0" encoding="utf-8"?>
<sst xmlns="http://schemas.openxmlformats.org/spreadsheetml/2006/main" count="211" uniqueCount="116">
  <si>
    <t xml:space="preserve">CAJA DE AHORRO Y PRESTAMO DEL PERSONAL DE LA </t>
  </si>
  <si>
    <t xml:space="preserve"> UNIVERSIDAD DE SONORA, A.C.</t>
  </si>
  <si>
    <t xml:space="preserve">ESTADO DE RESULTADOS CORRESPONDIENTE AL PERIODO COMPRENDIDO </t>
  </si>
  <si>
    <t>C O N C E P T O S:</t>
  </si>
  <si>
    <t xml:space="preserve">EJERCICIO </t>
  </si>
  <si>
    <t>INGRESOS:</t>
  </si>
  <si>
    <t>ADELANTOS</t>
  </si>
  <si>
    <t>TOTAL INGRESOS POR OPERACIONES NORMALES</t>
  </si>
  <si>
    <t>MAS:</t>
  </si>
  <si>
    <t>OTROS PRODUCTOS</t>
  </si>
  <si>
    <t>RECUPERACION PAPELERIA</t>
  </si>
  <si>
    <t>DIVERSOS</t>
  </si>
  <si>
    <t>TOTAL DE OTROS PRODUCTOS</t>
  </si>
  <si>
    <t>INTERESES POR INVERSIONES</t>
  </si>
  <si>
    <t>INTERCUENTA DE HSBC</t>
  </si>
  <si>
    <t>TOTAL INTERESES POR INVERSIONES</t>
  </si>
  <si>
    <t>MENOS:</t>
  </si>
  <si>
    <t xml:space="preserve"> % RESPECTO </t>
  </si>
  <si>
    <t>EGRESOS:</t>
  </si>
  <si>
    <t>RENUMERACIONES AL PERSONAL</t>
  </si>
  <si>
    <t>SEGURIDAD SOCIAL E IMPUESTOS SOBRE SUELDOS</t>
  </si>
  <si>
    <t>MANTENIMIENTO Y CONSERVACION</t>
  </si>
  <si>
    <t>GASTOS DE OFICINA</t>
  </si>
  <si>
    <t>HONORARIOS PROFESIONALES</t>
  </si>
  <si>
    <t>REUNIONES DEL CONSEJO</t>
  </si>
  <si>
    <t>OTROS GASTOS</t>
  </si>
  <si>
    <t>DEPRECIACION ACTIVOS FIJOS</t>
  </si>
  <si>
    <t>COMISIONES BANCARIAS</t>
  </si>
  <si>
    <t>TOTAL GASTOS DE OPERACIÓN:</t>
  </si>
  <si>
    <t>PARTICIPACION DE LOS TRABAJADORES EN LAS UTILIDADES</t>
  </si>
  <si>
    <t>CUENTAS INTEGRANTES DEL PATRIMONIO CONTABLE:</t>
  </si>
  <si>
    <t xml:space="preserve"> %</t>
  </si>
  <si>
    <t>IMPORTES:</t>
  </si>
  <si>
    <t>REMANENTE DISTRIBUIDO A CADA SOCIO PROPORCIONALMENTE AL MONTO AHORRADO</t>
  </si>
  <si>
    <t>INCREMENTO EN LA CUENTA DE FONDO DE GARANTIA</t>
  </si>
  <si>
    <t>INCREMENTO EN CUENTA RESERVA DE REINVERSION</t>
  </si>
  <si>
    <t>INCREMENTO EN CUENTA PRIMA DE RENOVACION</t>
  </si>
  <si>
    <t>CAPITALIZACION EN CUENTA RESULTADOS EJERCICIOS ANTERIORES</t>
  </si>
  <si>
    <t>TOTAL IMPORTES DISTRIBUIDOS EN CUENTAS PATRIMONIALES:</t>
  </si>
  <si>
    <t>NOTA IMPORTANTE:</t>
  </si>
  <si>
    <t>01 DE ENERO AL 31 DE DICIEMBRE DEL AÑO 2015.-</t>
  </si>
  <si>
    <t>APORTACION FONDO DE ASOCIADOS JUBILADOS</t>
  </si>
  <si>
    <t>A INGRESOS</t>
  </si>
  <si>
    <t>ESTA INFORMACION Y  LA DOCUMENTACION COMPROBATORIA QUE  LE  ES RELATIVA SE ENCUENTRA EN LOS ARCHIVOS</t>
  </si>
  <si>
    <t>EL RESULTADO OBTENIDO EN ESTE EJERCICIO 2015, SE DISTRIBUYO DE LA SIGUIENTE MANERA:</t>
  </si>
  <si>
    <t>DE CONFORMIDAD CON LAS ESTIPULACIONES CONTENIDAS EN NUESTROS ESTATUTOS</t>
  </si>
  <si>
    <t>SOCIALES, Y EN SU CUMPLIMIENTO, DAMOS A CONOCER LAS CIFRAS DETERMINADAS EN EL</t>
  </si>
  <si>
    <t xml:space="preserve"> ESTADO DE REMANENTES DE LA SOCIEDAD, POR EL PERIODO COMPRENDIDO DEL 01 DE</t>
  </si>
  <si>
    <t>ENERO AL 31 DE DICIEMBRE DE 2015, ASI TAMBIEN DAMOS A CONOCER LA MANERA EN QUE</t>
  </si>
  <si>
    <t>EL REMANENTE NETO OBTENIDO, SE DISTRIBUYO EN LAS DIVERSAS  CUENTAS DE REGISTRO</t>
  </si>
  <si>
    <t>CONTABLE DE LAS CUENTAS DEL PATRIMONIO CONTABLE DE LA INSTITUCION:</t>
  </si>
  <si>
    <t>DE LA ADMINISTRACION DE CAJA DE AHORRO  Y  PRESTAMO  DEL  PERSONAL DE LA UNIVERSIDAD DE SONORA, A.C. -</t>
  </si>
  <si>
    <t>INTERESES POR PRESTAMOS FONDO COMUN</t>
  </si>
  <si>
    <t>TOTAL INGRESOS DEL EJERCICIO 2015</t>
  </si>
  <si>
    <t>RESULTADO DEL EJERCICIO SOCIAL 2015:</t>
  </si>
  <si>
    <t>RESULTADO NETO  DEL EJERCICIO SOCIAL 2015:</t>
  </si>
  <si>
    <t>sueldos y salarios</t>
  </si>
  <si>
    <t>fondo de ahorro empleados</t>
  </si>
  <si>
    <t>prima de antigüedad</t>
  </si>
  <si>
    <t>prima vacacional</t>
  </si>
  <si>
    <t>aguinaldos</t>
  </si>
  <si>
    <t>incentivos</t>
  </si>
  <si>
    <t>gratificaciones</t>
  </si>
  <si>
    <t>retroactivos</t>
  </si>
  <si>
    <t>uniformes</t>
  </si>
  <si>
    <t>despensas</t>
  </si>
  <si>
    <t>premios y bonos</t>
  </si>
  <si>
    <t>finiquitios</t>
  </si>
  <si>
    <t>diferencias de sueldos</t>
  </si>
  <si>
    <t>IMSS</t>
  </si>
  <si>
    <t>INFONAVIT</t>
  </si>
  <si>
    <t>SAR</t>
  </si>
  <si>
    <t>I.S.E.</t>
  </si>
  <si>
    <t>Seguro de grupo</t>
  </si>
  <si>
    <t>gastos medicos</t>
  </si>
  <si>
    <t>Gastos administrativos</t>
  </si>
  <si>
    <t>Mantenimiento equipo de oficina</t>
  </si>
  <si>
    <t>Depreciacion de  equipo de oficina</t>
  </si>
  <si>
    <t>Mantenimiento equipo de transporte</t>
  </si>
  <si>
    <t>Mantenimiento equipo de Computo</t>
  </si>
  <si>
    <t>Café y derivados</t>
  </si>
  <si>
    <t>Aseo y decoracion</t>
  </si>
  <si>
    <t>Capacitacion y Adiestramiento</t>
  </si>
  <si>
    <t>Papeleria y Articulos de oficina</t>
  </si>
  <si>
    <t>Suscripciones y Publicaciones</t>
  </si>
  <si>
    <t>Telefono</t>
  </si>
  <si>
    <t>Gasolina y Aceites</t>
  </si>
  <si>
    <t>Fumigaciones</t>
  </si>
  <si>
    <t>Honorarios y Gastos Legales</t>
  </si>
  <si>
    <t>Becarios</t>
  </si>
  <si>
    <t>Viaticos</t>
  </si>
  <si>
    <t>Varios</t>
  </si>
  <si>
    <t>PTU.</t>
  </si>
  <si>
    <t>No deducibles</t>
  </si>
  <si>
    <t>Asimilados</t>
  </si>
  <si>
    <t>Aportacion Fondo de Jubilidados</t>
  </si>
  <si>
    <t>Pagos al Consejo de Administracion</t>
  </si>
  <si>
    <t>RECLACIFICACIONES</t>
  </si>
  <si>
    <t>DEBE</t>
  </si>
  <si>
    <t>REF</t>
  </si>
  <si>
    <t>HABER</t>
  </si>
  <si>
    <t xml:space="preserve">SALDOS </t>
  </si>
  <si>
    <t>AL 31/12/2015.-</t>
  </si>
  <si>
    <t>FINALES</t>
  </si>
  <si>
    <t>1)</t>
  </si>
  <si>
    <t>OTROS GASTOS:</t>
  </si>
  <si>
    <t>DEPRECIACION DE ACTIVOS FIJOS:</t>
  </si>
  <si>
    <t>2)</t>
  </si>
  <si>
    <t>3)</t>
  </si>
  <si>
    <t>6)</t>
  </si>
  <si>
    <t>8)</t>
  </si>
  <si>
    <t>5)</t>
  </si>
  <si>
    <t>4)</t>
  </si>
  <si>
    <t>GASTOS FINANCIEROS</t>
  </si>
  <si>
    <t>TOTAL GASTOS DE OPERACIÓN EJERCICICIO FISCAL 2015:</t>
  </si>
  <si>
    <t>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</si>
</sst>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b/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/>
    <xf numFmtId="0" fontId="3" fillId="0" borderId="0" xfId="0" applyFont="1"/>
    <xf numFmtId="164" fontId="3" fillId="0" borderId="0" xfId="0" applyNumberFormat="1" applyFont="1"/>
    <xf numFmtId="0" fontId="3" fillId="0" borderId="0" xfId="0" applyFont="1" applyBorder="1"/>
    <xf numFmtId="0" fontId="3" fillId="0" borderId="3" xfId="0" applyFont="1" applyBorder="1"/>
    <xf numFmtId="0" fontId="3" fillId="2" borderId="3" xfId="0" applyFont="1" applyFill="1" applyBorder="1"/>
    <xf numFmtId="164" fontId="3" fillId="2" borderId="5" xfId="0" applyNumberFormat="1" applyFont="1" applyFill="1" applyBorder="1"/>
    <xf numFmtId="164" fontId="3" fillId="0" borderId="0" xfId="0" applyNumberFormat="1" applyFont="1" applyBorder="1" applyAlignment="1">
      <alignment horizontal="center"/>
    </xf>
    <xf numFmtId="0" fontId="1" fillId="0" borderId="2" xfId="0" applyFont="1" applyBorder="1"/>
    <xf numFmtId="164" fontId="0" fillId="0" borderId="0" xfId="0" applyNumberFormat="1"/>
    <xf numFmtId="164" fontId="2" fillId="0" borderId="0" xfId="0" applyNumberFormat="1" applyFont="1"/>
    <xf numFmtId="164" fontId="1" fillId="2" borderId="5" xfId="0" applyNumberFormat="1" applyFont="1" applyFill="1" applyBorder="1"/>
    <xf numFmtId="0" fontId="1" fillId="2" borderId="3" xfId="0" applyFont="1" applyFill="1" applyBorder="1"/>
    <xf numFmtId="164" fontId="1" fillId="2" borderId="4" xfId="0" applyNumberFormat="1" applyFont="1" applyFill="1" applyBorder="1"/>
    <xf numFmtId="10" fontId="3" fillId="0" borderId="0" xfId="0" applyNumberFormat="1" applyFont="1"/>
    <xf numFmtId="10" fontId="1" fillId="0" borderId="0" xfId="0" applyNumberFormat="1" applyFont="1" applyBorder="1"/>
    <xf numFmtId="10" fontId="3" fillId="0" borderId="0" xfId="0" applyNumberFormat="1" applyFont="1" applyBorder="1"/>
    <xf numFmtId="0" fontId="1" fillId="0" borderId="0" xfId="0" applyFont="1" applyFill="1" applyBorder="1"/>
    <xf numFmtId="0" fontId="3" fillId="0" borderId="0" xfId="0" applyFont="1" applyFill="1" applyBorder="1"/>
    <xf numFmtId="164" fontId="3" fillId="0" borderId="0" xfId="0" applyNumberFormat="1" applyFont="1" applyFill="1" applyBorder="1"/>
    <xf numFmtId="10" fontId="1" fillId="0" borderId="0" xfId="0" applyNumberFormat="1" applyFont="1" applyFill="1" applyBorder="1"/>
    <xf numFmtId="10" fontId="3" fillId="0" borderId="0" xfId="0" applyNumberFormat="1" applyFont="1" applyFill="1" applyBorder="1"/>
    <xf numFmtId="10" fontId="3" fillId="2" borderId="5" xfId="0" applyNumberFormat="1" applyFont="1" applyFill="1" applyBorder="1"/>
    <xf numFmtId="10" fontId="1" fillId="2" borderId="4" xfId="0" applyNumberFormat="1" applyFont="1" applyFill="1" applyBorder="1"/>
    <xf numFmtId="0" fontId="1" fillId="3" borderId="3" xfId="0" applyFont="1" applyFill="1" applyBorder="1"/>
    <xf numFmtId="0" fontId="2" fillId="0" borderId="0" xfId="0" applyFont="1" applyBorder="1"/>
    <xf numFmtId="164" fontId="4" fillId="3" borderId="7" xfId="0" applyNumberFormat="1" applyFont="1" applyFill="1" applyBorder="1" applyAlignment="1">
      <alignment horizontal="center"/>
    </xf>
    <xf numFmtId="1" fontId="4" fillId="3" borderId="8" xfId="0" applyNumberFormat="1" applyFont="1" applyFill="1" applyBorder="1" applyAlignment="1">
      <alignment horizontal="center"/>
    </xf>
    <xf numFmtId="164" fontId="3" fillId="0" borderId="1" xfId="0" applyNumberFormat="1" applyFont="1" applyBorder="1"/>
    <xf numFmtId="10" fontId="3" fillId="2" borderId="7" xfId="0" applyNumberFormat="1" applyFont="1" applyFill="1" applyBorder="1" applyAlignment="1">
      <alignment horizontal="center"/>
    </xf>
    <xf numFmtId="10" fontId="3" fillId="2" borderId="8" xfId="0" applyNumberFormat="1" applyFont="1" applyFill="1" applyBorder="1" applyAlignment="1">
      <alignment horizontal="center"/>
    </xf>
    <xf numFmtId="10" fontId="1" fillId="3" borderId="11" xfId="0" applyNumberFormat="1" applyFont="1" applyFill="1" applyBorder="1"/>
    <xf numFmtId="164" fontId="1" fillId="2" borderId="3" xfId="0" applyNumberFormat="1" applyFont="1" applyFill="1" applyBorder="1"/>
    <xf numFmtId="164" fontId="3" fillId="0" borderId="12" xfId="0" applyNumberFormat="1" applyFont="1" applyBorder="1"/>
    <xf numFmtId="164" fontId="3" fillId="3" borderId="1" xfId="0" applyNumberFormat="1" applyFont="1" applyFill="1" applyBorder="1" applyAlignment="1">
      <alignment horizontal="center"/>
    </xf>
    <xf numFmtId="164" fontId="4" fillId="2" borderId="1" xfId="0" applyNumberFormat="1" applyFont="1" applyFill="1" applyBorder="1"/>
    <xf numFmtId="10" fontId="3" fillId="0" borderId="1" xfId="0" applyNumberFormat="1" applyFont="1" applyFill="1" applyBorder="1" applyAlignment="1">
      <alignment horizontal="center"/>
    </xf>
    <xf numFmtId="10" fontId="6" fillId="3" borderId="1" xfId="0" applyNumberFormat="1" applyFont="1" applyFill="1" applyBorder="1" applyAlignment="1">
      <alignment horizontal="center"/>
    </xf>
    <xf numFmtId="0" fontId="5" fillId="0" borderId="0" xfId="0" applyFont="1"/>
    <xf numFmtId="164" fontId="1" fillId="0" borderId="0" xfId="0" applyNumberFormat="1" applyFont="1"/>
    <xf numFmtId="0" fontId="8" fillId="4" borderId="13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8" fillId="4" borderId="15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8" fillId="4" borderId="16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4" borderId="17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4" fillId="4" borderId="16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left"/>
    </xf>
    <xf numFmtId="0" fontId="3" fillId="3" borderId="10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164" fontId="9" fillId="0" borderId="0" xfId="0" applyNumberFormat="1" applyFont="1"/>
    <xf numFmtId="0" fontId="4" fillId="2" borderId="1" xfId="0" applyFont="1" applyFill="1" applyBorder="1"/>
    <xf numFmtId="164" fontId="10" fillId="2" borderId="1" xfId="0" applyNumberFormat="1" applyFont="1" applyFill="1" applyBorder="1"/>
    <xf numFmtId="10" fontId="3" fillId="0" borderId="0" xfId="0" applyNumberFormat="1" applyFont="1" applyAlignment="1">
      <alignment horizontal="center"/>
    </xf>
    <xf numFmtId="10" fontId="1" fillId="3" borderId="5" xfId="0" applyNumberFormat="1" applyFont="1" applyFill="1" applyBorder="1" applyAlignment="1">
      <alignment horizontal="center"/>
    </xf>
    <xf numFmtId="164" fontId="10" fillId="0" borderId="7" xfId="0" applyNumberFormat="1" applyFont="1" applyBorder="1" applyAlignment="1">
      <alignment horizontal="center"/>
    </xf>
    <xf numFmtId="164" fontId="10" fillId="0" borderId="8" xfId="0" applyNumberFormat="1" applyFont="1" applyBorder="1" applyAlignment="1">
      <alignment horizontal="center"/>
    </xf>
    <xf numFmtId="164" fontId="10" fillId="0" borderId="6" xfId="0" applyNumberFormat="1" applyFont="1" applyBorder="1"/>
    <xf numFmtId="164" fontId="10" fillId="0" borderId="1" xfId="0" applyNumberFormat="1" applyFont="1" applyBorder="1"/>
    <xf numFmtId="0" fontId="4" fillId="2" borderId="19" xfId="0" applyFont="1" applyFill="1" applyBorder="1"/>
    <xf numFmtId="164" fontId="10" fillId="0" borderId="1" xfId="0" applyNumberFormat="1" applyFont="1" applyFill="1" applyBorder="1"/>
    <xf numFmtId="164" fontId="9" fillId="0" borderId="0" xfId="0" applyNumberFormat="1" applyFont="1" applyFill="1"/>
    <xf numFmtId="164" fontId="10" fillId="0" borderId="0" xfId="0" applyNumberFormat="1" applyFont="1"/>
    <xf numFmtId="164" fontId="10" fillId="0" borderId="7" xfId="0" applyNumberFormat="1" applyFont="1" applyBorder="1" applyAlignment="1">
      <alignment horizontal="center"/>
    </xf>
    <xf numFmtId="164" fontId="10" fillId="0" borderId="9" xfId="0" applyNumberFormat="1" applyFont="1" applyBorder="1" applyAlignment="1">
      <alignment horizontal="center"/>
    </xf>
    <xf numFmtId="164" fontId="10" fillId="0" borderId="10" xfId="0" applyNumberFormat="1" applyFont="1" applyBorder="1" applyAlignment="1">
      <alignment horizontal="center"/>
    </xf>
    <xf numFmtId="164" fontId="10" fillId="0" borderId="6" xfId="0" applyNumberFormat="1" applyFont="1" applyBorder="1" applyAlignment="1">
      <alignment horizontal="center"/>
    </xf>
    <xf numFmtId="164" fontId="10" fillId="0" borderId="8" xfId="0" applyNumberFormat="1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164" fontId="10" fillId="0" borderId="7" xfId="0" applyNumberFormat="1" applyFont="1" applyBorder="1"/>
    <xf numFmtId="164" fontId="10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7"/>
  <sheetViews>
    <sheetView topLeftCell="A22" workbookViewId="0">
      <selection activeCell="D38" sqref="D38"/>
    </sheetView>
  </sheetViews>
  <sheetFormatPr baseColWidth="10" defaultColWidth="11.42578125" defaultRowHeight="15" x14ac:dyDescent="0.25"/>
  <cols>
    <col min="1" max="1" width="6.28515625" customWidth="1"/>
    <col min="2" max="2" width="53.7109375" style="2" customWidth="1"/>
    <col min="3" max="3" width="3.28515625" style="19" customWidth="1"/>
    <col min="4" max="4" width="11.42578125" style="15" customWidth="1"/>
    <col min="5" max="5" width="7" style="22" bestFit="1" customWidth="1"/>
    <col min="6" max="6" width="15.28515625" style="3" bestFit="1" customWidth="1"/>
    <col min="7" max="19" width="11.42578125" style="10"/>
  </cols>
  <sheetData>
    <row r="1" spans="1:19" ht="18" x14ac:dyDescent="0.25">
      <c r="B1" s="44" t="s">
        <v>0</v>
      </c>
      <c r="C1" s="44"/>
      <c r="D1" s="44"/>
      <c r="E1" s="44"/>
      <c r="F1" s="44"/>
    </row>
    <row r="2" spans="1:19" ht="18" x14ac:dyDescent="0.25">
      <c r="B2" s="44" t="s">
        <v>1</v>
      </c>
      <c r="C2" s="44"/>
      <c r="D2" s="44"/>
      <c r="E2" s="44"/>
      <c r="F2" s="44"/>
    </row>
    <row r="4" spans="1:19" x14ac:dyDescent="0.25">
      <c r="B4" s="41" t="s">
        <v>45</v>
      </c>
      <c r="C4" s="42"/>
      <c r="D4" s="42"/>
      <c r="E4" s="42"/>
      <c r="F4" s="43"/>
    </row>
    <row r="5" spans="1:19" x14ac:dyDescent="0.25">
      <c r="B5" s="45" t="s">
        <v>46</v>
      </c>
      <c r="C5" s="46"/>
      <c r="D5" s="46"/>
      <c r="E5" s="46"/>
      <c r="F5" s="47"/>
    </row>
    <row r="6" spans="1:19" x14ac:dyDescent="0.25">
      <c r="B6" s="45" t="s">
        <v>47</v>
      </c>
      <c r="C6" s="46"/>
      <c r="D6" s="46"/>
      <c r="E6" s="46"/>
      <c r="F6" s="47"/>
    </row>
    <row r="7" spans="1:19" x14ac:dyDescent="0.25">
      <c r="B7" s="54" t="s">
        <v>48</v>
      </c>
      <c r="C7" s="55"/>
      <c r="D7" s="55"/>
      <c r="E7" s="55"/>
      <c r="F7" s="56"/>
    </row>
    <row r="8" spans="1:19" x14ac:dyDescent="0.25">
      <c r="B8" s="54" t="s">
        <v>49</v>
      </c>
      <c r="C8" s="55"/>
      <c r="D8" s="55"/>
      <c r="E8" s="55"/>
      <c r="F8" s="56"/>
    </row>
    <row r="9" spans="1:19" x14ac:dyDescent="0.25">
      <c r="B9" s="51" t="s">
        <v>50</v>
      </c>
      <c r="C9" s="52"/>
      <c r="D9" s="52"/>
      <c r="E9" s="52"/>
      <c r="F9" s="53"/>
    </row>
    <row r="10" spans="1:19" ht="13.5" customHeight="1" x14ac:dyDescent="0.25">
      <c r="B10" s="39"/>
    </row>
    <row r="11" spans="1:19" ht="13.5" customHeight="1" x14ac:dyDescent="0.25">
      <c r="A11" s="1"/>
      <c r="B11" s="63" t="s">
        <v>2</v>
      </c>
      <c r="C11" s="63"/>
      <c r="D11" s="63"/>
      <c r="E11" s="63"/>
      <c r="F11" s="63"/>
    </row>
    <row r="12" spans="1:19" s="1" customFormat="1" x14ac:dyDescent="0.25">
      <c r="B12" s="63" t="s">
        <v>40</v>
      </c>
      <c r="C12" s="63"/>
      <c r="D12" s="63"/>
      <c r="E12" s="63"/>
      <c r="F12" s="63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</row>
    <row r="13" spans="1:19" s="1" customFormat="1" ht="11.25" x14ac:dyDescent="0.2">
      <c r="B13" s="4"/>
      <c r="C13" s="19"/>
      <c r="D13" s="15"/>
      <c r="E13" s="22"/>
      <c r="F13" s="3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</row>
    <row r="14" spans="1:19" s="1" customFormat="1" ht="12.75" x14ac:dyDescent="0.2">
      <c r="A14" s="26"/>
      <c r="B14" s="64" t="s">
        <v>3</v>
      </c>
      <c r="C14" s="19"/>
      <c r="D14" s="15"/>
      <c r="E14" s="22"/>
      <c r="F14" s="27" t="s">
        <v>4</v>
      </c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</row>
    <row r="15" spans="1:19" s="1" customFormat="1" ht="12.75" x14ac:dyDescent="0.2">
      <c r="B15" s="65"/>
      <c r="C15" s="19"/>
      <c r="D15" s="15"/>
      <c r="E15" s="22"/>
      <c r="F15" s="28">
        <v>2015</v>
      </c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</row>
    <row r="16" spans="1:19" s="1" customFormat="1" x14ac:dyDescent="0.25">
      <c r="B16" s="9" t="s">
        <v>5</v>
      </c>
      <c r="C16" s="18"/>
      <c r="D16" s="16"/>
      <c r="E16" s="21"/>
      <c r="F16" s="8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</row>
    <row r="17" spans="2:19" s="1" customFormat="1" ht="6" customHeight="1" x14ac:dyDescent="0.2">
      <c r="B17" s="4"/>
      <c r="C17" s="19"/>
      <c r="D17" s="17"/>
      <c r="E17" s="22"/>
      <c r="F17" s="3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</row>
    <row r="18" spans="2:19" s="1" customFormat="1" ht="11.25" x14ac:dyDescent="0.2">
      <c r="B18" s="4" t="s">
        <v>52</v>
      </c>
      <c r="C18" s="19"/>
      <c r="D18" s="17">
        <f>F18/29204802</f>
        <v>0.92748192574632071</v>
      </c>
      <c r="E18" s="22"/>
      <c r="F18" s="3">
        <v>27086926</v>
      </c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</row>
    <row r="19" spans="2:19" s="1" customFormat="1" ht="11.25" x14ac:dyDescent="0.2">
      <c r="B19" s="4" t="s">
        <v>6</v>
      </c>
      <c r="C19" s="19"/>
      <c r="D19" s="17">
        <f>F19/29204802</f>
        <v>3.0374867804274105E-2</v>
      </c>
      <c r="E19" s="22"/>
      <c r="F19" s="3">
        <v>887092</v>
      </c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</row>
    <row r="20" spans="2:19" s="1" customFormat="1" ht="11.25" x14ac:dyDescent="0.2">
      <c r="B20" s="6" t="s">
        <v>7</v>
      </c>
      <c r="C20" s="19"/>
      <c r="D20" s="23">
        <f>SUM(D18:D19)</f>
        <v>0.95785679355059483</v>
      </c>
      <c r="E20" s="22"/>
      <c r="F20" s="7">
        <f>SUM(F18:F19)</f>
        <v>27974018</v>
      </c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</row>
    <row r="21" spans="2:19" s="1" customFormat="1" ht="11.25" x14ac:dyDescent="0.2">
      <c r="B21" s="2" t="s">
        <v>8</v>
      </c>
      <c r="C21" s="19"/>
      <c r="D21" s="15"/>
      <c r="E21" s="22"/>
      <c r="F21" s="3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</row>
    <row r="22" spans="2:19" s="1" customFormat="1" ht="11.25" x14ac:dyDescent="0.2">
      <c r="B22" s="2" t="s">
        <v>9</v>
      </c>
      <c r="C22" s="19"/>
      <c r="D22" s="15"/>
      <c r="E22" s="22"/>
      <c r="F22" s="3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</row>
    <row r="23" spans="2:19" s="1" customFormat="1" ht="11.25" x14ac:dyDescent="0.2">
      <c r="B23" s="5" t="s">
        <v>10</v>
      </c>
      <c r="C23" s="19"/>
      <c r="D23" s="17">
        <f>F23/29204802</f>
        <v>1.3976126254853568E-3</v>
      </c>
      <c r="E23" s="22"/>
      <c r="F23" s="3">
        <v>40817</v>
      </c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</row>
    <row r="24" spans="2:19" s="1" customFormat="1" ht="11.25" x14ac:dyDescent="0.2">
      <c r="B24" s="2" t="s">
        <v>11</v>
      </c>
      <c r="C24" s="19"/>
      <c r="D24" s="17">
        <f>F24/29204802</f>
        <v>1.9043786018477372E-3</v>
      </c>
      <c r="E24" s="22"/>
      <c r="F24" s="3">
        <v>55617</v>
      </c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</row>
    <row r="25" spans="2:19" s="1" customFormat="1" ht="11.25" x14ac:dyDescent="0.2">
      <c r="B25" s="6" t="s">
        <v>12</v>
      </c>
      <c r="C25" s="19"/>
      <c r="D25" s="23">
        <f>SUM(D23:D24)</f>
        <v>3.301991227333094E-3</v>
      </c>
      <c r="E25" s="22"/>
      <c r="F25" s="7">
        <f>SUM(F23:F24)</f>
        <v>96434</v>
      </c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</row>
    <row r="26" spans="2:19" s="1" customFormat="1" ht="11.25" x14ac:dyDescent="0.2">
      <c r="B26" s="2" t="s">
        <v>8</v>
      </c>
      <c r="C26" s="19"/>
      <c r="D26" s="15"/>
      <c r="E26" s="22"/>
      <c r="F26" s="3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</row>
    <row r="27" spans="2:19" s="1" customFormat="1" ht="11.25" x14ac:dyDescent="0.2">
      <c r="B27" s="2" t="s">
        <v>13</v>
      </c>
      <c r="C27" s="19"/>
      <c r="D27" s="15"/>
      <c r="E27" s="22"/>
      <c r="F27" s="3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</row>
    <row r="28" spans="2:19" s="1" customFormat="1" ht="11.25" x14ac:dyDescent="0.2">
      <c r="B28" s="5" t="s">
        <v>14</v>
      </c>
      <c r="C28" s="19"/>
      <c r="D28" s="17">
        <f>F28/29204802</f>
        <v>3.884121522207204E-2</v>
      </c>
      <c r="E28" s="22"/>
      <c r="F28" s="3">
        <v>1134350</v>
      </c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</row>
    <row r="29" spans="2:19" s="1" customFormat="1" ht="11.25" x14ac:dyDescent="0.2">
      <c r="B29" s="6" t="s">
        <v>15</v>
      </c>
      <c r="C29" s="19"/>
      <c r="D29" s="23">
        <f>SUM(D28)</f>
        <v>3.884121522207204E-2</v>
      </c>
      <c r="E29" s="22"/>
      <c r="F29" s="7">
        <f>SUM(F28)</f>
        <v>1134350</v>
      </c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</row>
    <row r="30" spans="2:19" s="1" customFormat="1" ht="11.25" x14ac:dyDescent="0.2">
      <c r="B30" s="2"/>
      <c r="C30" s="19"/>
      <c r="D30" s="15"/>
      <c r="E30" s="22"/>
      <c r="F30" s="3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</row>
    <row r="31" spans="2:19" s="1" customFormat="1" ht="15.75" thickBot="1" x14ac:dyDescent="0.3">
      <c r="B31" s="13" t="s">
        <v>53</v>
      </c>
      <c r="C31" s="18"/>
      <c r="D31" s="24">
        <f>D29+D25+D20</f>
        <v>1</v>
      </c>
      <c r="E31" s="21"/>
      <c r="F31" s="14">
        <f>F29+F25+F20</f>
        <v>29204802</v>
      </c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</row>
    <row r="32" spans="2:19" s="1" customFormat="1" ht="12" thickTop="1" x14ac:dyDescent="0.2">
      <c r="B32" s="2"/>
      <c r="C32" s="19"/>
      <c r="D32" s="15"/>
      <c r="E32" s="22"/>
      <c r="F32" s="3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pans="2:19" s="1" customFormat="1" ht="11.25" x14ac:dyDescent="0.2">
      <c r="B33" s="2" t="s">
        <v>16</v>
      </c>
      <c r="C33" s="19"/>
      <c r="D33" s="15"/>
      <c r="E33" s="22"/>
      <c r="F33" s="3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2:19" s="1" customFormat="1" ht="11.25" x14ac:dyDescent="0.2">
      <c r="B34" s="2"/>
      <c r="C34" s="19"/>
      <c r="D34" s="30" t="s">
        <v>17</v>
      </c>
      <c r="E34" s="22"/>
      <c r="F34" s="3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2:19" s="1" customFormat="1" x14ac:dyDescent="0.25">
      <c r="B35" s="9" t="s">
        <v>18</v>
      </c>
      <c r="C35" s="18"/>
      <c r="D35" s="31" t="s">
        <v>42</v>
      </c>
      <c r="E35" s="21"/>
      <c r="F35" s="3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</row>
    <row r="36" spans="2:19" s="1" customFormat="1" ht="11.25" x14ac:dyDescent="0.2">
      <c r="B36" s="2" t="s">
        <v>19</v>
      </c>
      <c r="C36" s="19"/>
      <c r="D36" s="70">
        <f>F36/29204802</f>
        <v>0.10502509142160936</v>
      </c>
      <c r="E36" s="22"/>
      <c r="F36" s="3">
        <v>3067237</v>
      </c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</row>
    <row r="37" spans="2:19" s="1" customFormat="1" ht="11.25" x14ac:dyDescent="0.2">
      <c r="B37" s="2" t="s">
        <v>20</v>
      </c>
      <c r="C37" s="19"/>
      <c r="D37" s="70">
        <f t="shared" ref="D37:D45" si="0">F37/29204802</f>
        <v>2.6786553800296268E-2</v>
      </c>
      <c r="E37" s="22"/>
      <c r="F37" s="3">
        <v>782296</v>
      </c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 spans="2:19" s="1" customFormat="1" ht="11.25" x14ac:dyDescent="0.2">
      <c r="B38" s="2" t="s">
        <v>21</v>
      </c>
      <c r="C38" s="19"/>
      <c r="D38" s="70">
        <f t="shared" si="0"/>
        <v>4.018654192553677E-3</v>
      </c>
      <c r="E38" s="22"/>
      <c r="F38" s="3">
        <v>117364</v>
      </c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 spans="2:19" s="1" customFormat="1" ht="11.25" x14ac:dyDescent="0.2">
      <c r="B39" s="2" t="s">
        <v>22</v>
      </c>
      <c r="C39" s="19"/>
      <c r="D39" s="70">
        <f t="shared" si="0"/>
        <v>2.8889427156534053E-3</v>
      </c>
      <c r="E39" s="22"/>
      <c r="F39" s="3">
        <v>84371</v>
      </c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0" spans="2:19" s="1" customFormat="1" ht="11.25" x14ac:dyDescent="0.2">
      <c r="B40" s="2" t="s">
        <v>41</v>
      </c>
      <c r="C40" s="19"/>
      <c r="D40" s="70">
        <f t="shared" si="0"/>
        <v>3.4252928679331571E-3</v>
      </c>
      <c r="E40" s="22"/>
      <c r="F40" s="3">
        <v>100035</v>
      </c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</row>
    <row r="41" spans="2:19" s="1" customFormat="1" ht="11.25" x14ac:dyDescent="0.2">
      <c r="B41" s="2" t="s">
        <v>23</v>
      </c>
      <c r="C41" s="19"/>
      <c r="D41" s="70">
        <f t="shared" si="0"/>
        <v>1.067221753463694E-2</v>
      </c>
      <c r="E41" s="22"/>
      <c r="F41" s="3">
        <v>311680</v>
      </c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</row>
    <row r="42" spans="2:19" s="1" customFormat="1" ht="11.25" x14ac:dyDescent="0.2">
      <c r="B42" s="2" t="s">
        <v>24</v>
      </c>
      <c r="C42" s="19"/>
      <c r="D42" s="70">
        <f t="shared" si="0"/>
        <v>1.2015352817663342E-2</v>
      </c>
      <c r="E42" s="22"/>
      <c r="F42" s="3">
        <v>350906</v>
      </c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</row>
    <row r="43" spans="2:19" s="1" customFormat="1" ht="11.25" x14ac:dyDescent="0.2">
      <c r="B43" s="2" t="s">
        <v>25</v>
      </c>
      <c r="C43" s="19"/>
      <c r="D43" s="70">
        <f t="shared" si="0"/>
        <v>5.9912407555442427E-3</v>
      </c>
      <c r="E43" s="22"/>
      <c r="F43" s="3">
        <v>174973</v>
      </c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</row>
    <row r="44" spans="2:19" s="1" customFormat="1" ht="11.25" x14ac:dyDescent="0.2">
      <c r="B44" s="2" t="s">
        <v>26</v>
      </c>
      <c r="C44" s="19"/>
      <c r="D44" s="70">
        <f t="shared" si="0"/>
        <v>1.3775816730413034E-3</v>
      </c>
      <c r="E44" s="22"/>
      <c r="F44" s="3">
        <v>40232</v>
      </c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</row>
    <row r="45" spans="2:19" s="1" customFormat="1" ht="11.25" x14ac:dyDescent="0.2">
      <c r="B45" s="2" t="s">
        <v>27</v>
      </c>
      <c r="C45" s="19"/>
      <c r="D45" s="70">
        <f t="shared" si="0"/>
        <v>4.2961770465007772E-3</v>
      </c>
      <c r="E45" s="22"/>
      <c r="F45" s="3">
        <v>125469</v>
      </c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</row>
    <row r="46" spans="2:19" s="1" customFormat="1" x14ac:dyDescent="0.25">
      <c r="B46" s="13" t="s">
        <v>28</v>
      </c>
      <c r="C46" s="18"/>
      <c r="D46" s="71">
        <f>SUM(D36:D45)</f>
        <v>0.17649710482543249</v>
      </c>
      <c r="E46" s="21"/>
      <c r="F46" s="12">
        <f>SUM(F36:F45)</f>
        <v>5154563</v>
      </c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</row>
    <row r="47" spans="2:19" s="1" customFormat="1" ht="11.25" x14ac:dyDescent="0.2">
      <c r="B47" s="2"/>
      <c r="C47" s="19"/>
      <c r="D47" s="15"/>
      <c r="E47" s="22"/>
      <c r="F47" s="3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</row>
    <row r="48" spans="2:19" s="1" customFormat="1" ht="15.75" thickBot="1" x14ac:dyDescent="0.3">
      <c r="B48" s="25" t="s">
        <v>54</v>
      </c>
      <c r="C48" s="18"/>
      <c r="D48" s="32">
        <f>F48/F31</f>
        <v>0.82350289517456754</v>
      </c>
      <c r="E48" s="21"/>
      <c r="F48" s="33">
        <f>F31-F46</f>
        <v>24050239</v>
      </c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</row>
    <row r="49" spans="2:19" s="1" customFormat="1" ht="11.25" x14ac:dyDescent="0.2">
      <c r="B49" s="2"/>
      <c r="C49" s="19"/>
      <c r="D49" s="15"/>
      <c r="E49" s="22"/>
      <c r="F49" s="34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</row>
    <row r="50" spans="2:19" s="1" customFormat="1" ht="11.25" x14ac:dyDescent="0.2">
      <c r="B50" s="2" t="s">
        <v>16</v>
      </c>
      <c r="C50" s="19"/>
      <c r="D50" s="15"/>
      <c r="E50" s="22"/>
      <c r="F50" s="3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</row>
    <row r="51" spans="2:19" s="1" customFormat="1" ht="11.25" x14ac:dyDescent="0.2">
      <c r="B51" s="2" t="s">
        <v>29</v>
      </c>
      <c r="C51" s="19"/>
      <c r="D51" s="15"/>
      <c r="E51" s="22"/>
      <c r="F51" s="3">
        <v>157311</v>
      </c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</row>
    <row r="52" spans="2:19" s="1" customFormat="1" ht="15.75" thickBot="1" x14ac:dyDescent="0.3">
      <c r="B52" s="25" t="s">
        <v>55</v>
      </c>
      <c r="C52" s="19"/>
      <c r="D52" s="3"/>
      <c r="E52" s="22"/>
      <c r="F52" s="14">
        <f>F48-F51</f>
        <v>23892928</v>
      </c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</row>
    <row r="53" spans="2:19" s="1" customFormat="1" ht="12" thickTop="1" x14ac:dyDescent="0.2">
      <c r="B53" s="2"/>
      <c r="C53" s="19"/>
      <c r="D53" s="3"/>
      <c r="E53" s="22"/>
      <c r="F53" s="3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</row>
    <row r="54" spans="2:19" s="1" customFormat="1" ht="12" x14ac:dyDescent="0.2">
      <c r="B54" s="66" t="s">
        <v>44</v>
      </c>
      <c r="C54" s="66"/>
      <c r="D54" s="66"/>
      <c r="E54" s="66"/>
      <c r="F54" s="66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</row>
    <row r="55" spans="2:19" s="1" customFormat="1" ht="11.25" x14ac:dyDescent="0.2">
      <c r="B55" s="4"/>
      <c r="C55" s="19"/>
      <c r="D55" s="3"/>
      <c r="E55" s="22"/>
      <c r="F55" s="3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</row>
    <row r="56" spans="2:19" s="1" customFormat="1" ht="12" x14ac:dyDescent="0.2">
      <c r="B56" s="57" t="s">
        <v>30</v>
      </c>
      <c r="C56" s="58"/>
      <c r="D56" s="59"/>
      <c r="E56" s="38" t="s">
        <v>31</v>
      </c>
      <c r="F56" s="35" t="s">
        <v>32</v>
      </c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</row>
    <row r="57" spans="2:19" s="1" customFormat="1" ht="11.25" x14ac:dyDescent="0.2">
      <c r="B57" s="60" t="s">
        <v>33</v>
      </c>
      <c r="C57" s="61"/>
      <c r="D57" s="62"/>
      <c r="E57" s="37">
        <f>F57/23892928</f>
        <v>0.84735612981380937</v>
      </c>
      <c r="F57" s="29">
        <v>20245819</v>
      </c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</row>
    <row r="58" spans="2:19" s="1" customFormat="1" ht="11.25" x14ac:dyDescent="0.2">
      <c r="B58" s="60" t="s">
        <v>34</v>
      </c>
      <c r="C58" s="61"/>
      <c r="D58" s="62"/>
      <c r="E58" s="37">
        <f t="shared" ref="E58:E61" si="1">F58/23892928</f>
        <v>1.86785813777198E-2</v>
      </c>
      <c r="F58" s="29">
        <v>446286</v>
      </c>
      <c r="G58" s="3"/>
      <c r="H58" s="3"/>
      <c r="I58" s="3"/>
      <c r="J58" s="3"/>
      <c r="K58" s="11"/>
      <c r="L58" s="11"/>
      <c r="M58" s="11"/>
      <c r="N58" s="11"/>
      <c r="O58" s="11"/>
      <c r="P58" s="11"/>
      <c r="Q58" s="11"/>
      <c r="R58" s="11"/>
      <c r="S58" s="11"/>
    </row>
    <row r="59" spans="2:19" s="1" customFormat="1" ht="11.25" x14ac:dyDescent="0.2">
      <c r="B59" s="60" t="s">
        <v>35</v>
      </c>
      <c r="C59" s="61"/>
      <c r="D59" s="62"/>
      <c r="E59" s="37">
        <f t="shared" si="1"/>
        <v>9.7895075898608996E-5</v>
      </c>
      <c r="F59" s="29">
        <v>2339</v>
      </c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</row>
    <row r="60" spans="2:19" s="1" customFormat="1" ht="11.25" x14ac:dyDescent="0.2">
      <c r="B60" s="60" t="s">
        <v>36</v>
      </c>
      <c r="C60" s="61"/>
      <c r="D60" s="62"/>
      <c r="E60" s="37">
        <f t="shared" si="1"/>
        <v>2.5428235501316541E-2</v>
      </c>
      <c r="F60" s="29">
        <v>607555</v>
      </c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</row>
    <row r="61" spans="2:19" s="1" customFormat="1" ht="11.25" x14ac:dyDescent="0.2">
      <c r="B61" s="60" t="s">
        <v>37</v>
      </c>
      <c r="C61" s="61"/>
      <c r="D61" s="62"/>
      <c r="E61" s="37">
        <f t="shared" si="1"/>
        <v>0.1084391582312557</v>
      </c>
      <c r="F61" s="29">
        <v>2590929</v>
      </c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</row>
    <row r="62" spans="2:19" s="1" customFormat="1" ht="12.75" x14ac:dyDescent="0.2">
      <c r="B62" s="48" t="s">
        <v>38</v>
      </c>
      <c r="C62" s="49"/>
      <c r="D62" s="50"/>
      <c r="E62" s="37">
        <f>SUM(E57:E61)</f>
        <v>1</v>
      </c>
      <c r="F62" s="36">
        <f>SUM(F57:F61)</f>
        <v>23892928</v>
      </c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</row>
    <row r="63" spans="2:19" s="1" customFormat="1" ht="11.25" x14ac:dyDescent="0.2">
      <c r="B63" s="2"/>
      <c r="C63" s="19"/>
      <c r="D63" s="3"/>
      <c r="E63" s="22"/>
      <c r="F63" s="3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</row>
    <row r="64" spans="2:19" s="1" customFormat="1" x14ac:dyDescent="0.25">
      <c r="B64" s="40" t="s">
        <v>39</v>
      </c>
      <c r="C64" s="20"/>
      <c r="D64" s="3"/>
      <c r="E64" s="22"/>
      <c r="F64" s="3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</row>
    <row r="65" spans="1:19" s="1" customFormat="1" ht="11.25" x14ac:dyDescent="0.2">
      <c r="B65" s="3" t="s">
        <v>43</v>
      </c>
      <c r="C65" s="20"/>
      <c r="D65" s="15"/>
      <c r="E65" s="22"/>
      <c r="F65" s="3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</row>
    <row r="66" spans="1:19" s="1" customFormat="1" ht="11.25" x14ac:dyDescent="0.2">
      <c r="B66" s="3" t="s">
        <v>51</v>
      </c>
      <c r="C66" s="20"/>
      <c r="D66" s="15"/>
      <c r="E66" s="22"/>
      <c r="F66" s="3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</row>
    <row r="67" spans="1:19" s="1" customFormat="1" ht="11.25" x14ac:dyDescent="0.2">
      <c r="B67" s="3"/>
      <c r="C67" s="20"/>
      <c r="D67" s="15"/>
      <c r="E67" s="22"/>
      <c r="F67" s="3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</row>
    <row r="68" spans="1:19" s="1" customFormat="1" ht="11.25" x14ac:dyDescent="0.2">
      <c r="B68" s="3"/>
      <c r="C68" s="20"/>
      <c r="D68" s="15"/>
      <c r="E68" s="22"/>
      <c r="F68" s="3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</row>
    <row r="69" spans="1:19" s="1" customFormat="1" ht="11.25" x14ac:dyDescent="0.2">
      <c r="B69" s="3"/>
      <c r="C69" s="20"/>
      <c r="D69" s="15"/>
      <c r="E69" s="22"/>
      <c r="F69" s="3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</row>
    <row r="70" spans="1:19" s="1" customFormat="1" ht="11.25" x14ac:dyDescent="0.2">
      <c r="B70" s="3"/>
      <c r="C70" s="20"/>
      <c r="D70" s="15"/>
      <c r="E70" s="22"/>
      <c r="F70" s="3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</row>
    <row r="71" spans="1:19" s="1" customFormat="1" ht="11.25" x14ac:dyDescent="0.2">
      <c r="B71" s="3"/>
      <c r="C71" s="20"/>
      <c r="D71" s="15"/>
      <c r="E71" s="22"/>
      <c r="F71" s="3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</row>
    <row r="72" spans="1:19" s="1" customFormat="1" x14ac:dyDescent="0.25">
      <c r="A72"/>
      <c r="B72" s="3"/>
      <c r="C72" s="20"/>
      <c r="D72" s="15"/>
      <c r="E72" s="22"/>
      <c r="F72" s="3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</row>
    <row r="73" spans="1:19" s="1" customFormat="1" x14ac:dyDescent="0.25">
      <c r="A73"/>
      <c r="B73" s="3"/>
      <c r="C73" s="20"/>
      <c r="D73" s="15"/>
      <c r="E73" s="22"/>
      <c r="F73" s="3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</row>
    <row r="74" spans="1:19" s="1" customFormat="1" x14ac:dyDescent="0.25">
      <c r="A74"/>
      <c r="B74" s="3"/>
      <c r="C74" s="20"/>
      <c r="D74" s="15"/>
      <c r="E74" s="22"/>
      <c r="F74" s="3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</row>
    <row r="75" spans="1:19" x14ac:dyDescent="0.25">
      <c r="B75" s="3"/>
      <c r="C75" s="20"/>
    </row>
    <row r="76" spans="1:19" x14ac:dyDescent="0.25">
      <c r="B76" s="3"/>
      <c r="C76" s="20"/>
    </row>
    <row r="77" spans="1:19" x14ac:dyDescent="0.25">
      <c r="B77" s="3"/>
      <c r="C77" s="20"/>
    </row>
    <row r="78" spans="1:19" x14ac:dyDescent="0.25">
      <c r="B78" s="3"/>
      <c r="C78" s="20"/>
    </row>
    <row r="79" spans="1:19" x14ac:dyDescent="0.25">
      <c r="B79" s="3"/>
      <c r="C79" s="20"/>
    </row>
    <row r="84" spans="1:19" x14ac:dyDescent="0.25">
      <c r="B84" s="3"/>
      <c r="C84" s="20"/>
    </row>
    <row r="87" spans="1:19" s="15" customFormat="1" x14ac:dyDescent="0.25">
      <c r="A87"/>
      <c r="B87" s="2"/>
      <c r="C87" s="19"/>
      <c r="E87" s="22"/>
      <c r="F87" s="3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</row>
  </sheetData>
  <mergeCells count="19">
    <mergeCell ref="B12:F12"/>
    <mergeCell ref="B14:B15"/>
    <mergeCell ref="B54:F54"/>
    <mergeCell ref="B4:F4"/>
    <mergeCell ref="B1:F1"/>
    <mergeCell ref="B2:F2"/>
    <mergeCell ref="B5:F5"/>
    <mergeCell ref="B62:D62"/>
    <mergeCell ref="B9:F9"/>
    <mergeCell ref="B8:F8"/>
    <mergeCell ref="B7:F7"/>
    <mergeCell ref="B6:F6"/>
    <mergeCell ref="B56:D56"/>
    <mergeCell ref="B57:D57"/>
    <mergeCell ref="B58:D58"/>
    <mergeCell ref="B59:D59"/>
    <mergeCell ref="B60:D60"/>
    <mergeCell ref="B61:D61"/>
    <mergeCell ref="B11:F11"/>
  </mergeCells>
  <pageMargins left="0.24" right="0.24" top="0.32" bottom="0.2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K68"/>
  <sheetViews>
    <sheetView tabSelected="1" topLeftCell="A52" workbookViewId="0">
      <selection activeCell="L72" sqref="L72"/>
    </sheetView>
  </sheetViews>
  <sheetFormatPr baseColWidth="10" defaultRowHeight="15" x14ac:dyDescent="0.25"/>
  <cols>
    <col min="2" max="2" width="60.7109375" style="79" bestFit="1" customWidth="1"/>
    <col min="3" max="3" width="14.140625" style="79" bestFit="1" customWidth="1"/>
    <col min="4" max="4" width="3.7109375" style="79" bestFit="1" customWidth="1"/>
    <col min="5" max="5" width="12.28515625" style="79" bestFit="1" customWidth="1"/>
    <col min="6" max="6" width="3.7109375" style="79" bestFit="1" customWidth="1"/>
    <col min="7" max="8" width="12.28515625" style="79" bestFit="1" customWidth="1"/>
    <col min="9" max="9" width="12.85546875" style="67" bestFit="1" customWidth="1"/>
    <col min="10" max="10" width="2.5703125" style="67" bestFit="1" customWidth="1"/>
    <col min="11" max="11" width="12.85546875" style="67" bestFit="1" customWidth="1"/>
  </cols>
  <sheetData>
    <row r="6" spans="2:11" x14ac:dyDescent="0.25">
      <c r="B6" s="80"/>
      <c r="C6" s="72" t="s">
        <v>101</v>
      </c>
      <c r="D6" s="75"/>
      <c r="E6" s="81" t="s">
        <v>97</v>
      </c>
      <c r="F6" s="82"/>
      <c r="G6" s="83"/>
      <c r="H6" s="72" t="s">
        <v>101</v>
      </c>
    </row>
    <row r="7" spans="2:11" ht="26.25" customHeight="1" x14ac:dyDescent="0.25">
      <c r="B7" s="84"/>
      <c r="C7" s="73" t="s">
        <v>102</v>
      </c>
      <c r="D7" s="74" t="s">
        <v>99</v>
      </c>
      <c r="E7" s="85" t="s">
        <v>98</v>
      </c>
      <c r="F7" s="75" t="s">
        <v>99</v>
      </c>
      <c r="G7" s="85" t="s">
        <v>100</v>
      </c>
      <c r="H7" s="73" t="s">
        <v>103</v>
      </c>
    </row>
    <row r="8" spans="2:11" x14ac:dyDescent="0.25">
      <c r="B8" s="86" t="s">
        <v>56</v>
      </c>
      <c r="C8" s="86">
        <v>1191976.21</v>
      </c>
      <c r="D8" s="86"/>
      <c r="E8" s="86"/>
      <c r="F8" s="75" t="s">
        <v>104</v>
      </c>
      <c r="G8" s="86">
        <v>1191976.21</v>
      </c>
      <c r="H8" s="86">
        <f>C8+E8-G8</f>
        <v>0</v>
      </c>
      <c r="J8" s="75" t="s">
        <v>104</v>
      </c>
      <c r="K8" s="86">
        <v>1191976.21</v>
      </c>
    </row>
    <row r="9" spans="2:11" x14ac:dyDescent="0.25">
      <c r="B9" s="68" t="s">
        <v>19</v>
      </c>
      <c r="C9" s="69"/>
      <c r="D9" s="69" t="s">
        <v>104</v>
      </c>
      <c r="E9" s="87">
        <v>3067236.74</v>
      </c>
      <c r="F9" s="69"/>
      <c r="G9" s="69"/>
      <c r="H9" s="69">
        <f t="shared" ref="H9:H56" si="0">C9+E9-G9</f>
        <v>3067236.74</v>
      </c>
      <c r="J9" s="75" t="s">
        <v>104</v>
      </c>
      <c r="K9" s="75">
        <v>152455.44</v>
      </c>
    </row>
    <row r="10" spans="2:11" x14ac:dyDescent="0.25">
      <c r="B10" s="75" t="s">
        <v>57</v>
      </c>
      <c r="C10" s="75">
        <v>152455.44</v>
      </c>
      <c r="D10" s="75"/>
      <c r="E10" s="75"/>
      <c r="F10" s="75" t="s">
        <v>104</v>
      </c>
      <c r="G10" s="75">
        <v>152455.44</v>
      </c>
      <c r="H10" s="75">
        <f t="shared" si="0"/>
        <v>0</v>
      </c>
      <c r="J10" s="75" t="s">
        <v>104</v>
      </c>
      <c r="K10" s="75">
        <v>420829.38</v>
      </c>
    </row>
    <row r="11" spans="2:11" x14ac:dyDescent="0.25">
      <c r="B11" s="75" t="s">
        <v>58</v>
      </c>
      <c r="C11" s="75">
        <v>420829.38</v>
      </c>
      <c r="D11" s="75"/>
      <c r="E11" s="75"/>
      <c r="F11" s="75" t="s">
        <v>104</v>
      </c>
      <c r="G11" s="75">
        <v>420829.38</v>
      </c>
      <c r="H11" s="75">
        <f t="shared" si="0"/>
        <v>0</v>
      </c>
      <c r="J11" s="75" t="s">
        <v>104</v>
      </c>
      <c r="K11" s="75">
        <v>74583.53</v>
      </c>
    </row>
    <row r="12" spans="2:11" x14ac:dyDescent="0.25">
      <c r="B12" s="75" t="s">
        <v>59</v>
      </c>
      <c r="C12" s="75">
        <v>74583.53</v>
      </c>
      <c r="D12" s="75"/>
      <c r="E12" s="75"/>
      <c r="F12" s="75" t="s">
        <v>104</v>
      </c>
      <c r="G12" s="75">
        <v>74583.53</v>
      </c>
      <c r="H12" s="75">
        <f t="shared" si="0"/>
        <v>0</v>
      </c>
      <c r="J12" s="75" t="s">
        <v>104</v>
      </c>
      <c r="K12" s="75">
        <v>204767.52</v>
      </c>
    </row>
    <row r="13" spans="2:11" x14ac:dyDescent="0.25">
      <c r="B13" s="75" t="s">
        <v>60</v>
      </c>
      <c r="C13" s="75">
        <v>204767.52</v>
      </c>
      <c r="D13" s="75"/>
      <c r="E13" s="75"/>
      <c r="F13" s="75" t="s">
        <v>104</v>
      </c>
      <c r="G13" s="75">
        <v>204767.52</v>
      </c>
      <c r="H13" s="75">
        <f t="shared" si="0"/>
        <v>0</v>
      </c>
      <c r="J13" s="75" t="s">
        <v>104</v>
      </c>
      <c r="K13" s="75">
        <v>106367.46</v>
      </c>
    </row>
    <row r="14" spans="2:11" x14ac:dyDescent="0.25">
      <c r="B14" s="75" t="s">
        <v>61</v>
      </c>
      <c r="C14" s="75">
        <v>106367.46</v>
      </c>
      <c r="D14" s="75"/>
      <c r="E14" s="75"/>
      <c r="F14" s="75" t="s">
        <v>104</v>
      </c>
      <c r="G14" s="75">
        <v>106367.46</v>
      </c>
      <c r="H14" s="75">
        <f t="shared" si="0"/>
        <v>0</v>
      </c>
      <c r="J14" s="75" t="s">
        <v>104</v>
      </c>
      <c r="K14" s="75">
        <v>10495.64</v>
      </c>
    </row>
    <row r="15" spans="2:11" x14ac:dyDescent="0.25">
      <c r="B15" s="75" t="s">
        <v>62</v>
      </c>
      <c r="C15" s="75">
        <v>10495.64</v>
      </c>
      <c r="D15" s="75"/>
      <c r="E15" s="75"/>
      <c r="F15" s="75" t="s">
        <v>104</v>
      </c>
      <c r="G15" s="75">
        <v>10495.64</v>
      </c>
      <c r="H15" s="75">
        <f t="shared" si="0"/>
        <v>0</v>
      </c>
      <c r="J15" s="75" t="s">
        <v>104</v>
      </c>
      <c r="K15" s="75">
        <v>4697.75</v>
      </c>
    </row>
    <row r="16" spans="2:11" x14ac:dyDescent="0.25">
      <c r="B16" s="75" t="s">
        <v>63</v>
      </c>
      <c r="C16" s="75">
        <v>4697.75</v>
      </c>
      <c r="D16" s="75"/>
      <c r="E16" s="75"/>
      <c r="F16" s="75" t="s">
        <v>104</v>
      </c>
      <c r="G16" s="75">
        <v>4697.75</v>
      </c>
      <c r="H16" s="75">
        <f t="shared" si="0"/>
        <v>0</v>
      </c>
      <c r="J16" s="75" t="s">
        <v>104</v>
      </c>
      <c r="K16" s="75">
        <v>122824.32000000001</v>
      </c>
    </row>
    <row r="17" spans="2:11" x14ac:dyDescent="0.25">
      <c r="B17" s="75" t="s">
        <v>64</v>
      </c>
      <c r="C17" s="75">
        <v>29217.83</v>
      </c>
      <c r="D17" s="75"/>
      <c r="E17" s="75"/>
      <c r="F17" s="75" t="s">
        <v>107</v>
      </c>
      <c r="G17" s="75">
        <v>29217.83</v>
      </c>
      <c r="H17" s="75">
        <f t="shared" si="0"/>
        <v>0</v>
      </c>
      <c r="J17" s="75" t="s">
        <v>104</v>
      </c>
      <c r="K17" s="77">
        <v>550062.54</v>
      </c>
    </row>
    <row r="18" spans="2:11" x14ac:dyDescent="0.25">
      <c r="B18" s="75" t="s">
        <v>65</v>
      </c>
      <c r="C18" s="75">
        <v>78750</v>
      </c>
      <c r="D18" s="75"/>
      <c r="E18" s="75"/>
      <c r="F18" s="75" t="s">
        <v>107</v>
      </c>
      <c r="G18" s="75">
        <v>78750</v>
      </c>
      <c r="H18" s="75">
        <f t="shared" si="0"/>
        <v>0</v>
      </c>
      <c r="J18" s="75" t="s">
        <v>104</v>
      </c>
      <c r="K18" s="75">
        <v>24860.95</v>
      </c>
    </row>
    <row r="19" spans="2:11" x14ac:dyDescent="0.25">
      <c r="B19" s="75" t="s">
        <v>66</v>
      </c>
      <c r="C19" s="75">
        <v>122824.32000000001</v>
      </c>
      <c r="D19" s="75"/>
      <c r="E19" s="75"/>
      <c r="F19" s="75" t="s">
        <v>104</v>
      </c>
      <c r="G19" s="75">
        <v>122824.32000000001</v>
      </c>
      <c r="H19" s="75">
        <f t="shared" si="0"/>
        <v>0</v>
      </c>
      <c r="J19" s="75" t="s">
        <v>104</v>
      </c>
      <c r="K19" s="75">
        <v>27200</v>
      </c>
    </row>
    <row r="20" spans="2:11" x14ac:dyDescent="0.25">
      <c r="B20" s="75" t="s">
        <v>67</v>
      </c>
      <c r="C20" s="77">
        <v>550062.54</v>
      </c>
      <c r="D20" s="77"/>
      <c r="E20" s="75"/>
      <c r="F20" s="75" t="s">
        <v>104</v>
      </c>
      <c r="G20" s="77">
        <v>550062.54</v>
      </c>
      <c r="H20" s="75">
        <f t="shared" si="0"/>
        <v>0</v>
      </c>
      <c r="J20" s="75" t="s">
        <v>104</v>
      </c>
      <c r="K20" s="86">
        <v>172496</v>
      </c>
    </row>
    <row r="21" spans="2:11" x14ac:dyDescent="0.25">
      <c r="B21" s="76" t="s">
        <v>20</v>
      </c>
      <c r="C21" s="69"/>
      <c r="D21" s="69" t="s">
        <v>107</v>
      </c>
      <c r="E21" s="69">
        <v>782297</v>
      </c>
      <c r="F21" s="69"/>
      <c r="G21" s="69"/>
      <c r="H21" s="69">
        <f t="shared" si="0"/>
        <v>782297</v>
      </c>
      <c r="J21" s="75" t="s">
        <v>104</v>
      </c>
      <c r="K21" s="86">
        <v>3620</v>
      </c>
    </row>
    <row r="22" spans="2:11" x14ac:dyDescent="0.25">
      <c r="B22" s="75" t="s">
        <v>68</v>
      </c>
      <c r="C22" s="75">
        <v>24860.95</v>
      </c>
      <c r="D22" s="75"/>
      <c r="E22" s="75"/>
      <c r="F22" s="75" t="s">
        <v>104</v>
      </c>
      <c r="G22" s="75">
        <v>24860.95</v>
      </c>
      <c r="H22" s="75">
        <f t="shared" si="0"/>
        <v>0</v>
      </c>
      <c r="K22" s="69">
        <f>SUM(K8:K21)</f>
        <v>3067236.74</v>
      </c>
    </row>
    <row r="23" spans="2:11" x14ac:dyDescent="0.25">
      <c r="B23" s="75" t="s">
        <v>69</v>
      </c>
      <c r="C23" s="75">
        <v>170655.8</v>
      </c>
      <c r="D23" s="75"/>
      <c r="E23" s="75"/>
      <c r="F23" s="75" t="s">
        <v>107</v>
      </c>
      <c r="G23" s="75">
        <v>170655.8</v>
      </c>
      <c r="H23" s="75">
        <f t="shared" si="0"/>
        <v>0</v>
      </c>
    </row>
    <row r="24" spans="2:11" x14ac:dyDescent="0.25">
      <c r="B24" s="75" t="s">
        <v>70</v>
      </c>
      <c r="C24" s="75">
        <v>90667.31</v>
      </c>
      <c r="D24" s="75"/>
      <c r="E24" s="75"/>
      <c r="F24" s="75" t="s">
        <v>107</v>
      </c>
      <c r="G24" s="75">
        <v>90667.31</v>
      </c>
      <c r="H24" s="75">
        <f t="shared" si="0"/>
        <v>0</v>
      </c>
      <c r="J24" s="75" t="s">
        <v>107</v>
      </c>
      <c r="K24" s="75">
        <v>29217.83</v>
      </c>
    </row>
    <row r="25" spans="2:11" x14ac:dyDescent="0.25">
      <c r="B25" s="75" t="s">
        <v>71</v>
      </c>
      <c r="C25" s="75">
        <v>113787.51</v>
      </c>
      <c r="D25" s="75"/>
      <c r="E25" s="75"/>
      <c r="F25" s="75" t="s">
        <v>107</v>
      </c>
      <c r="G25" s="75">
        <v>113787.51</v>
      </c>
      <c r="H25" s="75">
        <f t="shared" si="0"/>
        <v>0</v>
      </c>
      <c r="J25" s="75" t="s">
        <v>107</v>
      </c>
      <c r="K25" s="75">
        <v>78750</v>
      </c>
    </row>
    <row r="26" spans="2:11" x14ac:dyDescent="0.25">
      <c r="B26" s="75" t="s">
        <v>72</v>
      </c>
      <c r="C26" s="75">
        <v>59236</v>
      </c>
      <c r="D26" s="75"/>
      <c r="E26" s="75"/>
      <c r="F26" s="75" t="s">
        <v>107</v>
      </c>
      <c r="G26" s="75">
        <v>59236</v>
      </c>
      <c r="H26" s="75">
        <f t="shared" si="0"/>
        <v>0</v>
      </c>
      <c r="J26" s="75" t="s">
        <v>107</v>
      </c>
      <c r="K26" s="75">
        <v>170655.8</v>
      </c>
    </row>
    <row r="27" spans="2:11" x14ac:dyDescent="0.25">
      <c r="B27" s="75" t="s">
        <v>73</v>
      </c>
      <c r="C27" s="75">
        <v>118294.7</v>
      </c>
      <c r="D27" s="75"/>
      <c r="E27" s="75"/>
      <c r="F27" s="75" t="s">
        <v>107</v>
      </c>
      <c r="G27" s="75">
        <v>118294.7</v>
      </c>
      <c r="H27" s="75">
        <f t="shared" si="0"/>
        <v>0</v>
      </c>
      <c r="J27" s="75" t="s">
        <v>107</v>
      </c>
      <c r="K27" s="75">
        <v>90667.31</v>
      </c>
    </row>
    <row r="28" spans="2:11" x14ac:dyDescent="0.25">
      <c r="B28" s="75" t="s">
        <v>75</v>
      </c>
      <c r="C28" s="75">
        <v>35</v>
      </c>
      <c r="D28" s="75"/>
      <c r="E28" s="75"/>
      <c r="F28" s="75" t="s">
        <v>112</v>
      </c>
      <c r="G28" s="75">
        <v>35</v>
      </c>
      <c r="H28" s="75">
        <f t="shared" si="0"/>
        <v>0</v>
      </c>
      <c r="J28" s="75" t="s">
        <v>107</v>
      </c>
      <c r="K28" s="75">
        <v>113787.51</v>
      </c>
    </row>
    <row r="29" spans="2:11" x14ac:dyDescent="0.25">
      <c r="B29" s="75" t="s">
        <v>74</v>
      </c>
      <c r="C29" s="75">
        <v>121688</v>
      </c>
      <c r="D29" s="75"/>
      <c r="E29" s="75"/>
      <c r="F29" s="75" t="s">
        <v>107</v>
      </c>
      <c r="G29" s="75">
        <v>121688</v>
      </c>
      <c r="H29" s="75">
        <f t="shared" si="0"/>
        <v>0</v>
      </c>
      <c r="J29" s="75" t="s">
        <v>107</v>
      </c>
      <c r="K29" s="75">
        <v>59236</v>
      </c>
    </row>
    <row r="30" spans="2:11" x14ac:dyDescent="0.25">
      <c r="B30" s="75" t="s">
        <v>76</v>
      </c>
      <c r="C30" s="75">
        <v>72373</v>
      </c>
      <c r="D30" s="75"/>
      <c r="E30" s="75"/>
      <c r="F30" s="75" t="s">
        <v>108</v>
      </c>
      <c r="G30" s="75">
        <v>72373</v>
      </c>
      <c r="H30" s="75">
        <f t="shared" si="0"/>
        <v>0</v>
      </c>
      <c r="J30" s="75" t="s">
        <v>107</v>
      </c>
      <c r="K30" s="75">
        <v>118294.7</v>
      </c>
    </row>
    <row r="31" spans="2:11" x14ac:dyDescent="0.25">
      <c r="B31" s="75" t="s">
        <v>77</v>
      </c>
      <c r="C31" s="75">
        <v>40232.42</v>
      </c>
      <c r="D31" s="75"/>
      <c r="E31" s="75"/>
      <c r="F31" s="75" t="s">
        <v>109</v>
      </c>
      <c r="G31" s="75">
        <v>40232.42</v>
      </c>
      <c r="H31" s="75">
        <f t="shared" si="0"/>
        <v>0</v>
      </c>
      <c r="J31" s="75" t="s">
        <v>107</v>
      </c>
      <c r="K31" s="86">
        <v>121688</v>
      </c>
    </row>
    <row r="32" spans="2:11" x14ac:dyDescent="0.25">
      <c r="B32" s="69" t="s">
        <v>106</v>
      </c>
      <c r="C32" s="69"/>
      <c r="D32" s="69" t="s">
        <v>109</v>
      </c>
      <c r="E32" s="69">
        <v>40232.42</v>
      </c>
      <c r="F32" s="69"/>
      <c r="G32" s="69"/>
      <c r="H32" s="69">
        <f t="shared" si="0"/>
        <v>40232.42</v>
      </c>
      <c r="K32" s="69">
        <f>SUM(K24:K31)</f>
        <v>782297.14999999991</v>
      </c>
    </row>
    <row r="33" spans="2:11" x14ac:dyDescent="0.25">
      <c r="B33" s="75" t="s">
        <v>78</v>
      </c>
      <c r="C33" s="75">
        <v>1670</v>
      </c>
      <c r="D33" s="75"/>
      <c r="E33" s="75"/>
      <c r="F33" s="75" t="s">
        <v>108</v>
      </c>
      <c r="G33" s="75">
        <v>1670</v>
      </c>
      <c r="H33" s="75">
        <f t="shared" si="0"/>
        <v>0</v>
      </c>
    </row>
    <row r="34" spans="2:11" x14ac:dyDescent="0.25">
      <c r="B34" s="75" t="s">
        <v>79</v>
      </c>
      <c r="C34" s="75">
        <v>4988</v>
      </c>
      <c r="D34" s="75"/>
      <c r="E34" s="75"/>
      <c r="F34" s="75" t="s">
        <v>108</v>
      </c>
      <c r="G34" s="75">
        <v>4988</v>
      </c>
      <c r="H34" s="75">
        <f t="shared" si="0"/>
        <v>0</v>
      </c>
    </row>
    <row r="35" spans="2:11" x14ac:dyDescent="0.25">
      <c r="B35" s="68" t="s">
        <v>21</v>
      </c>
      <c r="C35" s="69"/>
      <c r="D35" s="69" t="s">
        <v>108</v>
      </c>
      <c r="E35" s="87">
        <v>117364</v>
      </c>
      <c r="F35" s="69"/>
      <c r="G35" s="69"/>
      <c r="H35" s="69">
        <f t="shared" si="0"/>
        <v>117364</v>
      </c>
    </row>
    <row r="36" spans="2:11" x14ac:dyDescent="0.25">
      <c r="B36" s="75" t="s">
        <v>80</v>
      </c>
      <c r="C36" s="75">
        <v>6997</v>
      </c>
      <c r="D36" s="75"/>
      <c r="E36" s="75"/>
      <c r="F36" s="75" t="s">
        <v>115</v>
      </c>
      <c r="G36" s="75">
        <v>6997</v>
      </c>
      <c r="H36" s="75">
        <f t="shared" si="0"/>
        <v>0</v>
      </c>
      <c r="J36" s="75" t="s">
        <v>108</v>
      </c>
      <c r="K36" s="75">
        <v>72373</v>
      </c>
    </row>
    <row r="37" spans="2:11" x14ac:dyDescent="0.25">
      <c r="B37" s="75" t="s">
        <v>81</v>
      </c>
      <c r="C37" s="75">
        <v>11827</v>
      </c>
      <c r="D37" s="75"/>
      <c r="E37" s="75"/>
      <c r="F37" s="75" t="s">
        <v>108</v>
      </c>
      <c r="G37" s="75">
        <v>11827</v>
      </c>
      <c r="H37" s="75">
        <f t="shared" si="0"/>
        <v>0</v>
      </c>
      <c r="J37" s="75" t="s">
        <v>108</v>
      </c>
      <c r="K37" s="75">
        <v>1670</v>
      </c>
    </row>
    <row r="38" spans="2:11" x14ac:dyDescent="0.25">
      <c r="B38" s="75" t="s">
        <v>82</v>
      </c>
      <c r="C38" s="75">
        <v>3620</v>
      </c>
      <c r="D38" s="75"/>
      <c r="E38" s="75"/>
      <c r="F38" s="75" t="s">
        <v>104</v>
      </c>
      <c r="G38" s="75">
        <v>3620</v>
      </c>
      <c r="H38" s="75">
        <f t="shared" si="0"/>
        <v>0</v>
      </c>
      <c r="J38" s="75" t="s">
        <v>108</v>
      </c>
      <c r="K38" s="75">
        <v>4988</v>
      </c>
    </row>
    <row r="39" spans="2:11" x14ac:dyDescent="0.25">
      <c r="B39" s="75" t="s">
        <v>83</v>
      </c>
      <c r="C39" s="75">
        <v>65881.19</v>
      </c>
      <c r="D39" s="75"/>
      <c r="E39" s="75"/>
      <c r="F39" s="75" t="s">
        <v>111</v>
      </c>
      <c r="G39" s="75">
        <v>65881.19</v>
      </c>
      <c r="H39" s="75">
        <f t="shared" si="0"/>
        <v>0</v>
      </c>
      <c r="J39" s="75" t="s">
        <v>108</v>
      </c>
      <c r="K39" s="75">
        <v>11827</v>
      </c>
    </row>
    <row r="40" spans="2:11" x14ac:dyDescent="0.25">
      <c r="B40" s="75" t="s">
        <v>84</v>
      </c>
      <c r="C40" s="75">
        <v>3292</v>
      </c>
      <c r="D40" s="75"/>
      <c r="E40" s="75"/>
      <c r="F40" s="75" t="s">
        <v>111</v>
      </c>
      <c r="G40" s="75">
        <v>3292</v>
      </c>
      <c r="H40" s="75">
        <f t="shared" si="0"/>
        <v>0</v>
      </c>
      <c r="J40" s="75" t="s">
        <v>108</v>
      </c>
      <c r="K40" s="75">
        <v>14570</v>
      </c>
    </row>
    <row r="41" spans="2:11" x14ac:dyDescent="0.25">
      <c r="B41" s="75" t="s">
        <v>85</v>
      </c>
      <c r="C41" s="75">
        <v>14198</v>
      </c>
      <c r="D41" s="75"/>
      <c r="E41" s="75"/>
      <c r="F41" s="75" t="s">
        <v>111</v>
      </c>
      <c r="G41" s="75">
        <v>14198</v>
      </c>
      <c r="H41" s="75">
        <f t="shared" si="0"/>
        <v>0</v>
      </c>
      <c r="J41" s="75" t="s">
        <v>108</v>
      </c>
      <c r="K41" s="75">
        <v>11936</v>
      </c>
    </row>
    <row r="42" spans="2:11" x14ac:dyDescent="0.25">
      <c r="B42" s="68" t="s">
        <v>22</v>
      </c>
      <c r="C42" s="69"/>
      <c r="D42" s="69" t="s">
        <v>111</v>
      </c>
      <c r="E42" s="69">
        <v>84371.19</v>
      </c>
      <c r="F42" s="69"/>
      <c r="G42" s="69"/>
      <c r="H42" s="69">
        <f t="shared" si="0"/>
        <v>84371.19</v>
      </c>
      <c r="K42" s="69">
        <f>SUM(K36:K41)</f>
        <v>117364</v>
      </c>
    </row>
    <row r="43" spans="2:11" x14ac:dyDescent="0.25">
      <c r="B43" s="75" t="s">
        <v>86</v>
      </c>
      <c r="C43" s="75">
        <v>14570</v>
      </c>
      <c r="D43" s="75"/>
      <c r="E43" s="75"/>
      <c r="F43" s="75" t="s">
        <v>108</v>
      </c>
      <c r="G43" s="75">
        <v>14570</v>
      </c>
      <c r="H43" s="75">
        <f t="shared" si="0"/>
        <v>0</v>
      </c>
    </row>
    <row r="44" spans="2:11" x14ac:dyDescent="0.25">
      <c r="B44" s="75" t="s">
        <v>87</v>
      </c>
      <c r="C44" s="75">
        <v>11936</v>
      </c>
      <c r="D44" s="75"/>
      <c r="E44" s="75"/>
      <c r="F44" s="75" t="s">
        <v>108</v>
      </c>
      <c r="G44" s="75">
        <v>11936</v>
      </c>
      <c r="H44" s="75">
        <f t="shared" si="0"/>
        <v>0</v>
      </c>
    </row>
    <row r="45" spans="2:11" x14ac:dyDescent="0.25">
      <c r="B45" s="69" t="s">
        <v>88</v>
      </c>
      <c r="C45" s="69">
        <v>311680.45</v>
      </c>
      <c r="D45" s="69"/>
      <c r="E45" s="69"/>
      <c r="F45" s="69"/>
      <c r="G45" s="69"/>
      <c r="H45" s="69">
        <f t="shared" si="0"/>
        <v>311680.45</v>
      </c>
      <c r="J45" s="75" t="s">
        <v>112</v>
      </c>
      <c r="K45" s="75">
        <v>35</v>
      </c>
    </row>
    <row r="46" spans="2:11" x14ac:dyDescent="0.25">
      <c r="B46" s="75" t="s">
        <v>89</v>
      </c>
      <c r="C46" s="75">
        <v>27200</v>
      </c>
      <c r="D46" s="75"/>
      <c r="E46" s="75"/>
      <c r="F46" s="75" t="s">
        <v>104</v>
      </c>
      <c r="G46" s="75">
        <v>27200</v>
      </c>
      <c r="H46" s="75">
        <f t="shared" si="0"/>
        <v>0</v>
      </c>
      <c r="J46" s="75" t="s">
        <v>112</v>
      </c>
      <c r="K46" s="77">
        <v>100000</v>
      </c>
    </row>
    <row r="47" spans="2:11" x14ac:dyDescent="0.25">
      <c r="B47" s="75" t="s">
        <v>90</v>
      </c>
      <c r="C47" s="75">
        <v>1000</v>
      </c>
      <c r="D47" s="75"/>
      <c r="E47" s="75"/>
      <c r="F47" s="75" t="s">
        <v>111</v>
      </c>
      <c r="G47" s="75">
        <v>1000</v>
      </c>
      <c r="H47" s="75">
        <f t="shared" si="0"/>
        <v>0</v>
      </c>
      <c r="K47" s="69">
        <f>SUM(K45:K46)</f>
        <v>100035</v>
      </c>
    </row>
    <row r="48" spans="2:11" x14ac:dyDescent="0.25">
      <c r="B48" s="75" t="s">
        <v>91</v>
      </c>
      <c r="C48" s="75">
        <v>60054</v>
      </c>
      <c r="D48" s="75"/>
      <c r="E48" s="75"/>
      <c r="F48" s="75" t="s">
        <v>115</v>
      </c>
      <c r="G48" s="75">
        <v>60054</v>
      </c>
      <c r="H48" s="75">
        <f t="shared" si="0"/>
        <v>0</v>
      </c>
    </row>
    <row r="49" spans="2:11" x14ac:dyDescent="0.25">
      <c r="B49" s="75" t="s">
        <v>92</v>
      </c>
      <c r="C49" s="75">
        <v>157311</v>
      </c>
      <c r="D49" s="75"/>
      <c r="E49" s="75"/>
      <c r="F49" s="75" t="s">
        <v>111</v>
      </c>
      <c r="G49" s="75">
        <v>157311</v>
      </c>
      <c r="H49" s="75">
        <f t="shared" si="0"/>
        <v>0</v>
      </c>
      <c r="J49" s="75" t="s">
        <v>111</v>
      </c>
      <c r="K49" s="75">
        <v>65881.19</v>
      </c>
    </row>
    <row r="50" spans="2:11" x14ac:dyDescent="0.25">
      <c r="B50" s="69" t="s">
        <v>105</v>
      </c>
      <c r="C50" s="69"/>
      <c r="D50" s="69" t="s">
        <v>115</v>
      </c>
      <c r="E50" s="69">
        <v>174973</v>
      </c>
      <c r="F50" s="69"/>
      <c r="G50" s="69"/>
      <c r="H50" s="69">
        <f t="shared" si="0"/>
        <v>174973</v>
      </c>
      <c r="J50" s="75" t="s">
        <v>111</v>
      </c>
      <c r="K50" s="75">
        <v>3292</v>
      </c>
    </row>
    <row r="51" spans="2:11" x14ac:dyDescent="0.25">
      <c r="B51" s="75" t="s">
        <v>93</v>
      </c>
      <c r="C51" s="75">
        <v>93060</v>
      </c>
      <c r="D51" s="75"/>
      <c r="E51" s="75"/>
      <c r="F51" s="75" t="s">
        <v>115</v>
      </c>
      <c r="G51" s="75">
        <v>93060</v>
      </c>
      <c r="H51" s="75">
        <f t="shared" si="0"/>
        <v>0</v>
      </c>
      <c r="J51" s="75" t="s">
        <v>111</v>
      </c>
      <c r="K51" s="75">
        <v>14198</v>
      </c>
    </row>
    <row r="52" spans="2:11" x14ac:dyDescent="0.25">
      <c r="B52" s="75" t="s">
        <v>94</v>
      </c>
      <c r="C52" s="75">
        <v>172496</v>
      </c>
      <c r="D52" s="75"/>
      <c r="E52" s="75"/>
      <c r="F52" s="75" t="s">
        <v>104</v>
      </c>
      <c r="G52" s="75">
        <v>172496</v>
      </c>
      <c r="H52" s="75">
        <f t="shared" si="0"/>
        <v>0</v>
      </c>
      <c r="J52" s="75" t="s">
        <v>111</v>
      </c>
      <c r="K52" s="75">
        <v>1000</v>
      </c>
    </row>
    <row r="53" spans="2:11" x14ac:dyDescent="0.25">
      <c r="B53" s="68" t="s">
        <v>41</v>
      </c>
      <c r="C53" s="69"/>
      <c r="D53" s="69" t="s">
        <v>112</v>
      </c>
      <c r="E53" s="69">
        <v>100035</v>
      </c>
      <c r="F53" s="69"/>
      <c r="G53" s="69"/>
      <c r="H53" s="69">
        <f t="shared" si="0"/>
        <v>100035</v>
      </c>
      <c r="K53" s="69">
        <f>SUM(K49:K52)</f>
        <v>84371.19</v>
      </c>
    </row>
    <row r="54" spans="2:11" x14ac:dyDescent="0.25">
      <c r="B54" s="77" t="s">
        <v>95</v>
      </c>
      <c r="C54" s="77">
        <v>100000</v>
      </c>
      <c r="D54" s="75"/>
      <c r="E54" s="85"/>
      <c r="F54" s="75" t="s">
        <v>112</v>
      </c>
      <c r="G54" s="77">
        <v>100000</v>
      </c>
      <c r="H54" s="77">
        <f t="shared" si="0"/>
        <v>0</v>
      </c>
      <c r="I54" s="78"/>
    </row>
    <row r="55" spans="2:11" x14ac:dyDescent="0.25">
      <c r="B55" s="69" t="s">
        <v>27</v>
      </c>
      <c r="C55" s="69"/>
      <c r="D55" s="69" t="s">
        <v>110</v>
      </c>
      <c r="E55" s="69">
        <v>125469</v>
      </c>
      <c r="F55" s="69"/>
      <c r="G55" s="69"/>
      <c r="H55" s="69">
        <f t="shared" si="0"/>
        <v>125469</v>
      </c>
      <c r="J55" s="75" t="s">
        <v>109</v>
      </c>
      <c r="K55" s="75">
        <v>40232.42</v>
      </c>
    </row>
    <row r="56" spans="2:11" x14ac:dyDescent="0.25">
      <c r="B56" s="69" t="s">
        <v>96</v>
      </c>
      <c r="C56" s="69">
        <v>350906</v>
      </c>
      <c r="D56" s="69"/>
      <c r="E56" s="69"/>
      <c r="F56" s="69"/>
      <c r="G56" s="69"/>
      <c r="H56" s="69">
        <f t="shared" si="0"/>
        <v>350906</v>
      </c>
    </row>
    <row r="57" spans="2:11" x14ac:dyDescent="0.25">
      <c r="B57" s="75"/>
      <c r="C57" s="75">
        <f>SUM(C8:C56)</f>
        <v>5171544.95</v>
      </c>
      <c r="D57" s="75"/>
      <c r="E57" s="75">
        <f>SUM(E8:E56)</f>
        <v>4491978.3499999996</v>
      </c>
      <c r="F57" s="75"/>
      <c r="G57" s="75">
        <f>SUM(G8:G56)</f>
        <v>4508958.5</v>
      </c>
      <c r="H57" s="75">
        <f>SUM(H8:H56)</f>
        <v>5154564.8</v>
      </c>
      <c r="J57" s="75" t="s">
        <v>115</v>
      </c>
      <c r="K57" s="75">
        <v>93060</v>
      </c>
    </row>
    <row r="58" spans="2:11" x14ac:dyDescent="0.25">
      <c r="B58" s="75" t="s">
        <v>16</v>
      </c>
      <c r="C58" s="75"/>
      <c r="D58" s="75"/>
      <c r="E58" s="75"/>
      <c r="F58" s="75"/>
      <c r="G58" s="75"/>
      <c r="H58" s="75"/>
      <c r="J58" s="75" t="s">
        <v>115</v>
      </c>
      <c r="K58" s="75">
        <v>60054</v>
      </c>
    </row>
    <row r="59" spans="2:11" x14ac:dyDescent="0.25">
      <c r="B59" s="75" t="s">
        <v>92</v>
      </c>
      <c r="C59" s="75">
        <v>-157311</v>
      </c>
      <c r="D59" s="75"/>
      <c r="E59" s="75"/>
      <c r="F59" s="75"/>
      <c r="G59" s="75"/>
      <c r="H59" s="75"/>
      <c r="J59" s="75" t="s">
        <v>115</v>
      </c>
      <c r="K59" s="75">
        <v>6997</v>
      </c>
    </row>
    <row r="60" spans="2:11" x14ac:dyDescent="0.25">
      <c r="B60" s="75" t="s">
        <v>8</v>
      </c>
      <c r="C60" s="75"/>
      <c r="D60" s="75"/>
      <c r="E60" s="75"/>
      <c r="F60" s="75"/>
      <c r="G60" s="75"/>
      <c r="H60" s="75"/>
      <c r="J60" s="75" t="s">
        <v>115</v>
      </c>
      <c r="K60" s="75">
        <v>14861</v>
      </c>
    </row>
    <row r="61" spans="2:11" x14ac:dyDescent="0.25">
      <c r="B61" s="75" t="s">
        <v>113</v>
      </c>
      <c r="C61" s="75">
        <v>125469</v>
      </c>
      <c r="D61" s="75"/>
      <c r="E61" s="75"/>
      <c r="F61" s="75" t="s">
        <v>110</v>
      </c>
      <c r="G61" s="75">
        <v>125469</v>
      </c>
      <c r="H61" s="75"/>
    </row>
    <row r="62" spans="2:11" x14ac:dyDescent="0.25">
      <c r="B62" s="75" t="s">
        <v>105</v>
      </c>
      <c r="C62" s="75">
        <v>14861</v>
      </c>
      <c r="D62" s="75"/>
      <c r="E62" s="75"/>
      <c r="F62" s="75" t="s">
        <v>115</v>
      </c>
      <c r="G62" s="75">
        <v>14861</v>
      </c>
      <c r="H62" s="75"/>
      <c r="K62" s="69">
        <f>SUM(K57:K61)</f>
        <v>174972</v>
      </c>
    </row>
    <row r="63" spans="2:11" x14ac:dyDescent="0.25">
      <c r="B63" s="69" t="s">
        <v>114</v>
      </c>
      <c r="C63" s="69">
        <f>SUM(C57:C62)</f>
        <v>5154563.95</v>
      </c>
      <c r="D63" s="69"/>
      <c r="E63" s="69">
        <f>SUM(E57:E62)</f>
        <v>4491978.3499999996</v>
      </c>
      <c r="F63" s="69"/>
      <c r="G63" s="69">
        <f>SUM(G57:G62)</f>
        <v>4649288.5</v>
      </c>
      <c r="H63" s="69">
        <f>SUM(H57:H62)</f>
        <v>5154564.8</v>
      </c>
    </row>
    <row r="64" spans="2:11" x14ac:dyDescent="0.25">
      <c r="J64" s="69" t="s">
        <v>110</v>
      </c>
      <c r="K64" s="69">
        <v>125469</v>
      </c>
    </row>
    <row r="68" spans="11:11" x14ac:dyDescent="0.25">
      <c r="K68" s="69">
        <f>K53+K47+K42+K32+K22+K55+K62+K64</f>
        <v>4491977.5</v>
      </c>
    </row>
  </sheetData>
  <mergeCells count="2">
    <mergeCell ref="E6:G6"/>
    <mergeCell ref="B6:B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RESULTADO EJERCICIO 2015</vt:lpstr>
      <vt:lpstr>RECLACIFICACIONES SALDOS P. PRE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ADALBERTO</dc:creator>
  <cp:keywords/>
  <dc:description/>
  <cp:lastModifiedBy>ADALBERTO</cp:lastModifiedBy>
  <cp:revision/>
  <cp:lastPrinted>2016-02-22T17:56:04Z</cp:lastPrinted>
  <dcterms:created xsi:type="dcterms:W3CDTF">2015-03-10T20:35:23Z</dcterms:created>
  <dcterms:modified xsi:type="dcterms:W3CDTF">2016-02-22T19:02:28Z</dcterms:modified>
  <cp:category/>
  <cp:contentStatus/>
</cp:coreProperties>
</file>